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60" documentId="8_{E9EC2181-2B13-43F3-AB01-EA79D3A12498}" xr6:coauthVersionLast="46" xr6:coauthVersionMax="46" xr10:uidLastSave="{57A5B8F7-5613-470F-984F-AE2E93B90F35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<sst xmlns="http://schemas.openxmlformats.org/spreadsheetml/2006/main" count="359" uniqueCount="238">
  <si>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</si>
  <si>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</si>
  <si>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</si>
  <si>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</si>
  <si>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</si>
  <si>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</si>
  <si>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</si>
  <si>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</si>
  <si>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</si>
  <si>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</si>
  <si>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</si>
  <si>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</si>
  <si>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</si>
  <si>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</si>
  <si>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</si>
  <si>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</si>
  <si>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</si>
  <si>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</si>
  <si>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</si>
  <si>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</si>
  <si>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</si>
  <si>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</si>
  <si>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</si>
  <si>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</si>
  <si>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</si>
  <si>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</si>
  <si>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</si>
  <si>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</si>
  <si>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</si>
  <si>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</si>
  <si>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</si>
  <si>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</si>
  <si>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</si>
  <si>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</si>
  <si>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</si>
  <si>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</si>
  <si>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</si>
  <si>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</si>
  <si>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</si>
  <si>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</si>
  <si>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</si>
  <si>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</si>
  <si>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</si>
  <si>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</si>
  <si>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</si>
  <si>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</si>
  <si>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</si>
  <si>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</si>
  <si>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</si>
  <si>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</si>
  <si>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</si>
  <si>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</si>
  <si>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</si>
  <si>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</si>
  <si>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</si>
  <si>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</si>
  <si>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</si>
  <si>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</si>
  <si>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</si>
  <si>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</si>
  <si>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</si>
  <si>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</si>
  <si>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</si>
  <si>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</si>
  <si>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</si>
  <si>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</si>
  <si>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</si>
  <si>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</si>
  <si>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</si>
  <si>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</si>
  <si>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</si>
  <si>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</si>
  <si>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</si>
  <si>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</si>
  <si>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</si>
  <si>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</si>
  <si>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</si>
  <si>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</si>
  <si>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</si>
  <si>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</si>
  <si>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</si>
  <si>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</si>
  <si>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</si>
  <si>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</si>
  <si>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</si>
  <si>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</si>
  <si>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</si>
  <si>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</si>
  <si>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</si>
  <si>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</si>
  <si>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</si>
  <si>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</si>
  <si>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</si>
  <si>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</si>
  <si>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</si>
  <si>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</si>
  <si>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</si>
  <si>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</si>
  <si>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</si>
  <si>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</si>
  <si>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</si>
  <si>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</si>
  <si>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</si>
  <si>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</si>
  <si>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</si>
  <si>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</si>
  <si>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</si>
  <si>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</si>
  <si>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</si>
  <si>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</si>
  <si>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</si>
  <si>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</si>
  <si>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</si>
  <si>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</si>
  <si>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</si>
  <si>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</si>
  <si>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</si>
  <si>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</si>
  <si>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</si>
  <si>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</si>
  <si>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</si>
  <si>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</si>
  <si>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</si>
  <si>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</si>
  <si>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</si>
  <si>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</si>
  <si>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</si>
  <si>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</si>
  <si>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</si>
  <si>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</si>
  <si>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</si>
  <si>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</si>
  <si>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</si>
  <si>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</si>
  <si>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</si>
  <si>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</si>
  <si>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</si>
  <si>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</si>
  <si>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</si>
  <si>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</si>
  <si>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</si>
  <si>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</si>
  <si>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</si>
  <si>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</si>
  <si>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</si>
  <si>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</si>
  <si>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</si>
  <si>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</si>
  <si>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</si>
  <si>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</si>
  <si>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</si>
  <si>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</si>
  <si>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</si>
  <si>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</si>
  <si>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</si>
  <si>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</si>
  <si>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</si>
  <si>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</si>
  <si>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</si>
  <si>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</si>
  <si>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</si>
  <si>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</si>
  <si>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</si>
  <si>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</si>
  <si>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</si>
  <si>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</si>
  <si>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</si>
  <si>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</si>
  <si>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</si>
  <si>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</si>
  <si>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</si>
  <si>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</si>
  <si>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</si>
  <si>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</si>
  <si>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</si>
  <si>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</si>
  <si>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</si>
  <si>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</si>
  <si>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</si>
  <si>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</si>
  <si>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</si>
  <si>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</si>
  <si>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</si>
  <si>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</si>
  <si>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</si>
  <si>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</si>
  <si>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</si>
  <si>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</si>
  <si>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</si>
  <si>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</si>
  <si>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</si>
  <si>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</si>
  <si>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</si>
  <si>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</si>
  <si>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</si>
  <si>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</si>
  <si>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</si>
  <si>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</si>
  <si>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</si>
  <si>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</si>
  <si>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</si>
  <si>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</si>
  <si>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</si>
  <si>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</si>
  <si>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</si>
  <si>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</si>
  <si>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</si>
  <si>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</si>
  <si>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</si>
  <si>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</si>
  <si>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Puggins</t>
  </si>
  <si>
    <t>19PM20</t>
  </si>
  <si>
    <t>01-15-21</t>
  </si>
  <si>
    <t>10U 0633356</t>
  </si>
  <si>
    <t xml:space="preserve">Highway 52 2km East of </t>
  </si>
  <si>
    <t>Feller Heights/Sukunka Road</t>
  </si>
  <si>
    <t>SCt; CtS; S(CtAt)</t>
  </si>
  <si>
    <t>0-35</t>
  </si>
  <si>
    <t>S/SE</t>
  </si>
  <si>
    <t>Unknown</t>
  </si>
  <si>
    <t>Ungulates</t>
  </si>
  <si>
    <t>950-1030</t>
  </si>
  <si>
    <t>2WD</t>
  </si>
  <si>
    <t>Existing road system and establish new roads and trails</t>
  </si>
  <si>
    <t>Endemic</t>
  </si>
  <si>
    <t>Low-None</t>
  </si>
  <si>
    <t>None</t>
  </si>
  <si>
    <t>low</t>
  </si>
  <si>
    <t>Minor 2021</t>
  </si>
  <si>
    <t>Detailed heli survey 2021, Hybrid ground survey</t>
  </si>
  <si>
    <t>Fall 2022</t>
  </si>
  <si>
    <t>Leave, no action</t>
  </si>
  <si>
    <t>Flat-40</t>
  </si>
  <si>
    <t>This mixed stand contains endemic levels of spruce beetle that does not require any further action at this time.   Continued</t>
  </si>
  <si>
    <t xml:space="preserve">monitoring with detailed heli surveys is wise and the need for future ground surveys guided accordingly based on the heli </t>
  </si>
  <si>
    <t xml:space="preserve">survey results.   There are large diameter Spruce scattered throughout the mixed Spruce and deciduous stand susceptible to </t>
  </si>
  <si>
    <t xml:space="preserve">future spruce beetle attck.   The percentage of deciduous component will likely help reduce the likelyhood of a large    </t>
  </si>
  <si>
    <t>infestation outbreak in the future.  No bark patch sample was taken as there were no trees to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</si>
</sst>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C1" workbookViewId="0">
      <selection activeCell="L18" sqref="L18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210</v>
      </c>
      <c r="C3" s="181" t="s">
        <v>211</v>
      </c>
      <c r="D3" s="181">
        <v>38.799999999999997</v>
      </c>
      <c r="E3" s="181">
        <v>3900</v>
      </c>
      <c r="F3" s="182" t="s">
        <v>212</v>
      </c>
      <c r="G3" s="181" t="s">
        <v>213</v>
      </c>
      <c r="H3" s="181">
        <v>6135555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0</v>
      </c>
      <c r="P3" s="183">
        <v>2</v>
      </c>
      <c r="Q3" s="184">
        <v>700</v>
      </c>
      <c r="R3" s="184">
        <v>800</v>
      </c>
      <c r="S3" s="187">
        <v>4</v>
      </c>
      <c r="T3" s="186"/>
      <c r="U3" s="186"/>
      <c r="V3" s="186"/>
      <c r="W3" s="186"/>
      <c r="X3" s="186"/>
      <c r="Y3" s="186"/>
      <c r="Z3" s="186"/>
      <c r="AA3" s="186"/>
      <c r="AB3" s="186"/>
      <c r="AC3" s="189">
        <v>4</v>
      </c>
      <c r="AD3" s="186"/>
      <c r="AE3" s="186"/>
      <c r="AF3" s="186"/>
      <c r="AG3" s="186"/>
      <c r="AH3" s="186"/>
      <c r="AI3" s="186"/>
      <c r="AJ3" s="186"/>
      <c r="AK3" s="186"/>
      <c r="AL3" s="186"/>
      <c r="AM3" s="189">
        <v>4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/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3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1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1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>
        <v>2</v>
      </c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19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0</v>
      </c>
      <c r="EB3" s="6">
        <f>DR3+DS3+DT3+DU3+DV3+DW3+DX3</f>
        <v>19</v>
      </c>
      <c r="EC3" s="6">
        <f>DY3+DZ3+EA3+EB3</f>
        <v>19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190</v>
      </c>
      <c r="D8" s="6">
        <f>A8*D3</f>
        <v>7371.9999999999991</v>
      </c>
      <c r="I8" s="96" t="s">
        <v>54</v>
      </c>
      <c r="J8" s="6">
        <f>TOTALS!D20*D3</f>
        <v>7371.9999999999991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100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4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4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4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3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2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19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0</v>
      </c>
      <c r="EA203" s="29">
        <f t="shared" si="106"/>
        <v>0</v>
      </c>
      <c r="EB203" s="29">
        <f t="shared" si="106"/>
        <v>19</v>
      </c>
      <c r="EC203" s="29">
        <f t="shared" si="106"/>
        <v>19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workbookViewId="0">
      <selection activeCell="I4" sqref="I4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1.425781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19PM20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01-15-21</v>
      </c>
      <c r="F10" s="45"/>
      <c r="H10" s="46" t="s">
        <v>83</v>
      </c>
      <c r="I10" s="46" t="s">
        <v>84</v>
      </c>
      <c r="J10" s="136" t="str">
        <f>ENTRY!G3</f>
        <v>10U 0633356</v>
      </c>
      <c r="K10" s="46" t="s">
        <v>85</v>
      </c>
      <c r="L10" s="136">
        <f>ENTRY!H3</f>
        <v>6135555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38.799999999999997</v>
      </c>
      <c r="F11" s="45"/>
      <c r="H11" s="46" t="s">
        <v>87</v>
      </c>
      <c r="I11" s="45"/>
      <c r="J11" s="45"/>
      <c r="K11" s="136">
        <f>ENTRY!E3</f>
        <v>3900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19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190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100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209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0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19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100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4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4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4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3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2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19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0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topLeftCell="A27" workbookViewId="0">
      <selection activeCell="B46" sqref="B46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1.8554687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19PM20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38.799999999999997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 t="str">
        <f>ENTRY!F3</f>
        <v>01-15-21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0633356</v>
      </c>
      <c r="F11" s="133" t="s">
        <v>85</v>
      </c>
      <c r="G11" s="136">
        <f>ENTRY!H3</f>
        <v>6135555</v>
      </c>
      <c r="H11" s="50"/>
      <c r="I11" s="129" t="s">
        <v>87</v>
      </c>
      <c r="J11" s="127"/>
      <c r="K11" s="127"/>
      <c r="L11" s="134">
        <f>ENTRY!E3</f>
        <v>3900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214</v>
      </c>
      <c r="F16" s="138"/>
      <c r="G16" s="138"/>
      <c r="H16" s="52" t="s">
        <v>175</v>
      </c>
      <c r="I16" s="50"/>
      <c r="J16" s="98" t="s">
        <v>216</v>
      </c>
      <c r="K16" s="50"/>
      <c r="L16" s="52" t="s">
        <v>176</v>
      </c>
      <c r="M16" s="138" t="s">
        <v>217</v>
      </c>
      <c r="N16" s="50"/>
      <c r="O16" s="15"/>
    </row>
    <row r="17" spans="1:15" x14ac:dyDescent="0.2">
      <c r="A17" s="14"/>
      <c r="B17" s="50"/>
      <c r="C17" s="50"/>
      <c r="D17" s="50"/>
      <c r="E17" s="138" t="s">
        <v>215</v>
      </c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232</v>
      </c>
      <c r="F18" s="138"/>
      <c r="G18" s="138"/>
      <c r="H18" s="52" t="s">
        <v>178</v>
      </c>
      <c r="I18" s="50"/>
      <c r="J18" s="98" t="s">
        <v>201</v>
      </c>
      <c r="K18" s="138"/>
      <c r="L18" s="52" t="s">
        <v>179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219</v>
      </c>
      <c r="H20" s="52" t="s">
        <v>181</v>
      </c>
      <c r="I20" s="50"/>
      <c r="J20" s="98" t="s">
        <v>220</v>
      </c>
      <c r="K20" s="50"/>
      <c r="L20" s="52" t="s">
        <v>182</v>
      </c>
      <c r="M20" s="50"/>
      <c r="N20" s="138" t="s">
        <v>221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222</v>
      </c>
      <c r="F24" s="50"/>
      <c r="G24" s="50"/>
      <c r="H24" s="52" t="s">
        <v>185</v>
      </c>
      <c r="I24" s="50"/>
      <c r="J24" s="98" t="s">
        <v>222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224</v>
      </c>
      <c r="G30" s="50"/>
      <c r="H30" s="50"/>
      <c r="I30" s="52" t="s">
        <v>189</v>
      </c>
      <c r="J30" s="50"/>
      <c r="K30" s="50"/>
      <c r="L30" s="139" t="s">
        <v>226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224</v>
      </c>
      <c r="F32" s="50"/>
      <c r="G32" s="50"/>
      <c r="H32" s="50"/>
      <c r="I32" s="52" t="s">
        <v>191</v>
      </c>
      <c r="J32" s="50"/>
      <c r="K32" s="50"/>
      <c r="L32" s="98" t="s">
        <v>227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225</v>
      </c>
      <c r="F34" s="138"/>
      <c r="G34" s="50"/>
      <c r="H34" s="50"/>
      <c r="I34" s="52" t="s">
        <v>193</v>
      </c>
      <c r="J34" s="50"/>
      <c r="K34" s="50"/>
      <c r="L34" s="98" t="s">
        <v>228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229</v>
      </c>
      <c r="F38" s="178"/>
      <c r="G38" s="131"/>
      <c r="H38" s="50"/>
      <c r="I38" s="156" t="s">
        <v>196</v>
      </c>
      <c r="J38" s="50"/>
      <c r="K38" s="50"/>
      <c r="L38" s="138" t="s">
        <v>231</v>
      </c>
      <c r="M38" s="50"/>
      <c r="N38" s="50"/>
      <c r="O38" s="15"/>
    </row>
    <row r="39" spans="1:15" x14ac:dyDescent="0.2">
      <c r="A39" s="14"/>
      <c r="B39"/>
      <c r="C39" s="50"/>
      <c r="D39" s="50"/>
      <c r="E39" s="176" t="s">
        <v>230</v>
      </c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233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234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235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236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237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2021-02-01T19:42:08Z</dcterms:modified>
</cp:coreProperties>
</file>